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A01903A2-41F5-2540-9DDF-2FB89BE84DF1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venue &amp; Expens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O46" i="1"/>
  <c r="O40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O35" i="1"/>
  <c r="O34" i="1"/>
  <c r="O33" i="1"/>
  <c r="O32" i="1"/>
  <c r="O31" i="1"/>
  <c r="O30" i="1"/>
  <c r="O29" i="1"/>
  <c r="O28" i="1"/>
  <c r="O27" i="1"/>
  <c r="O26" i="1"/>
  <c r="B18" i="1"/>
  <c r="B20" i="1" s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O9" i="1"/>
  <c r="O11" i="1" s="1"/>
  <c r="C7" i="1"/>
  <c r="C20" i="1" s="1"/>
  <c r="C25" i="1" s="1"/>
  <c r="C45" i="1" s="1"/>
  <c r="O37" i="1" l="1"/>
  <c r="N23" i="1"/>
  <c r="G23" i="1"/>
  <c r="H23" i="1"/>
  <c r="B19" i="1"/>
  <c r="O21" i="1"/>
  <c r="I23" i="1"/>
  <c r="D7" i="1"/>
  <c r="O22" i="1"/>
  <c r="J23" i="1"/>
  <c r="C23" i="1"/>
  <c r="C41" i="1" s="1"/>
  <c r="C43" i="1" s="1"/>
  <c r="C48" i="1" s="1"/>
  <c r="K23" i="1"/>
  <c r="D23" i="1"/>
  <c r="L23" i="1"/>
  <c r="C39" i="1"/>
  <c r="E23" i="1"/>
  <c r="M23" i="1"/>
  <c r="F23" i="1"/>
  <c r="D20" i="1" l="1"/>
  <c r="D25" i="1" s="1"/>
  <c r="D45" i="1" s="1"/>
  <c r="D39" i="1"/>
  <c r="D41" i="1" s="1"/>
  <c r="D43" i="1" s="1"/>
  <c r="D48" i="1" s="1"/>
  <c r="E7" i="1"/>
  <c r="O23" i="1"/>
  <c r="E39" i="1" l="1"/>
  <c r="E41" i="1" s="1"/>
  <c r="E43" i="1" s="1"/>
  <c r="E48" i="1" s="1"/>
  <c r="F7" i="1"/>
  <c r="E20" i="1"/>
  <c r="E25" i="1" s="1"/>
  <c r="E45" i="1" s="1"/>
  <c r="G7" i="1" l="1"/>
  <c r="F20" i="1"/>
  <c r="F25" i="1" s="1"/>
  <c r="F45" i="1" s="1"/>
  <c r="F39" i="1"/>
  <c r="F41" i="1" s="1"/>
  <c r="F43" i="1" s="1"/>
  <c r="F48" i="1" s="1"/>
  <c r="H7" i="1" l="1"/>
  <c r="G20" i="1"/>
  <c r="G25" i="1" s="1"/>
  <c r="G45" i="1" s="1"/>
  <c r="G39" i="1"/>
  <c r="G41" i="1" s="1"/>
  <c r="G43" i="1" s="1"/>
  <c r="G48" i="1" s="1"/>
  <c r="I7" i="1" l="1"/>
  <c r="H20" i="1"/>
  <c r="H25" i="1" s="1"/>
  <c r="H45" i="1" s="1"/>
  <c r="H39" i="1"/>
  <c r="H41" i="1" s="1"/>
  <c r="H43" i="1" s="1"/>
  <c r="H48" i="1" s="1"/>
  <c r="J7" i="1" l="1"/>
  <c r="I20" i="1"/>
  <c r="I25" i="1" s="1"/>
  <c r="I45" i="1" s="1"/>
  <c r="I39" i="1"/>
  <c r="I41" i="1" s="1"/>
  <c r="I43" i="1" s="1"/>
  <c r="I48" i="1" s="1"/>
  <c r="J20" i="1" l="1"/>
  <c r="J25" i="1" s="1"/>
  <c r="J45" i="1" s="1"/>
  <c r="J39" i="1"/>
  <c r="J41" i="1" s="1"/>
  <c r="J43" i="1" s="1"/>
  <c r="J48" i="1" s="1"/>
  <c r="K7" i="1"/>
  <c r="K20" i="1" l="1"/>
  <c r="K25" i="1" s="1"/>
  <c r="K45" i="1" s="1"/>
  <c r="K39" i="1"/>
  <c r="K41" i="1" s="1"/>
  <c r="K43" i="1" s="1"/>
  <c r="K48" i="1" s="1"/>
  <c r="L7" i="1"/>
  <c r="L20" i="1" l="1"/>
  <c r="L25" i="1" s="1"/>
  <c r="L45" i="1" s="1"/>
  <c r="L39" i="1"/>
  <c r="L41" i="1" s="1"/>
  <c r="L43" i="1" s="1"/>
  <c r="L48" i="1" s="1"/>
  <c r="M7" i="1"/>
  <c r="M39" i="1" l="1"/>
  <c r="M41" i="1" s="1"/>
  <c r="M43" i="1" s="1"/>
  <c r="M48" i="1" s="1"/>
  <c r="N7" i="1"/>
  <c r="M20" i="1"/>
  <c r="M25" i="1" s="1"/>
  <c r="M45" i="1" s="1"/>
  <c r="N20" i="1" l="1"/>
  <c r="N25" i="1" s="1"/>
  <c r="N45" i="1" s="1"/>
  <c r="N39" i="1"/>
  <c r="N41" i="1" l="1"/>
  <c r="N43" i="1" s="1"/>
  <c r="N48" i="1" s="1"/>
  <c r="O39" i="1"/>
  <c r="O41" i="1" s="1"/>
  <c r="O43" i="1" s="1"/>
  <c r="O48" i="1" s="1"/>
</calcChain>
</file>

<file path=xl/sharedStrings.xml><?xml version="1.0" encoding="utf-8"?>
<sst xmlns="http://schemas.openxmlformats.org/spreadsheetml/2006/main" count="49" uniqueCount="47">
  <si>
    <t>Converted Rental Property Revenue &amp; Expense Tracker (Modified Cash Basis for Schedule E Purposes)</t>
  </si>
  <si>
    <t>Beginning of Current Tax Year:</t>
  </si>
  <si>
    <t>Beg. of Month Made Available for Rent:</t>
  </si>
  <si>
    <t>Monthly Depreciation Expense:*</t>
  </si>
  <si>
    <t>*From separate depreciation calculator</t>
  </si>
  <si>
    <t>Notes</t>
  </si>
  <si>
    <t>Total</t>
  </si>
  <si>
    <t>Revenues</t>
  </si>
  <si>
    <t>Rents:</t>
  </si>
  <si>
    <t>Tenant Reimbursements &amp; Other Income:</t>
  </si>
  <si>
    <t>Total Rents Received:</t>
  </si>
  <si>
    <t>Expenses</t>
  </si>
  <si>
    <t>Yearly Expenses to be Allocated*</t>
  </si>
  <si>
    <r>
      <rPr>
        <i/>
        <sz val="10"/>
        <color theme="1"/>
        <rFont val="Arial"/>
        <family val="2"/>
      </rPr>
      <t xml:space="preserve">*Enter </t>
    </r>
    <r>
      <rPr>
        <sz val="10"/>
        <color theme="1"/>
        <rFont val="Arial"/>
        <family val="2"/>
      </rPr>
      <t>total</t>
    </r>
    <r>
      <rPr>
        <i/>
        <sz val="10"/>
        <color theme="1"/>
        <rFont val="Arial"/>
        <family val="2"/>
      </rPr>
      <t xml:space="preserve"> expense amount in monthly columns</t>
    </r>
  </si>
  <si>
    <t>Date Property First Rented:</t>
  </si>
  <si>
    <t>End of Year or Date Coverted Back to Personal Use, Whichever is Earlier:</t>
  </si>
  <si>
    <t>Fair Rental Days:</t>
  </si>
  <si>
    <t>Personal Use Days</t>
  </si>
  <si>
    <t>Fair Rental Days Allocation Ratio:</t>
  </si>
  <si>
    <t>Allocated Total</t>
  </si>
  <si>
    <t>Homeowner's Insurance:</t>
  </si>
  <si>
    <t>Taxes:</t>
  </si>
  <si>
    <t>Total Allocated Yearly Expenses:</t>
  </si>
  <si>
    <t>Non-Allocated Rental Expenses</t>
  </si>
  <si>
    <t>Advertising:</t>
  </si>
  <si>
    <t>Auto and Travel:</t>
  </si>
  <si>
    <t>Cleaning &amp; Maintenance:</t>
  </si>
  <si>
    <t>Commissions:</t>
  </si>
  <si>
    <t>Legal &amp; Other Prof. Fees:</t>
  </si>
  <si>
    <t>Management Fees:</t>
  </si>
  <si>
    <t>Mortgage Interest:</t>
  </si>
  <si>
    <t>Repairs:</t>
  </si>
  <si>
    <t>Supplies:</t>
  </si>
  <si>
    <t>Landlord-paid Utilities:</t>
  </si>
  <si>
    <t>Other:</t>
  </si>
  <si>
    <t>Total Non-Allocated Rental Expenses:</t>
  </si>
  <si>
    <t>Depreciation Expense:*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</si>
  <si>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depreciation calculator</t>
    </r>
  </si>
  <si>
    <t>Depreciation Expense (Improvements):*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</si>
  <si>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depreciation calculator</t>
    </r>
  </si>
  <si>
    <t>Total Expenses:</t>
  </si>
  <si>
    <t>Schedule E Income (Loss):</t>
  </si>
  <si>
    <t>Net Cash Flow*</t>
  </si>
  <si>
    <t>Mortgage Principal:</t>
  </si>
  <si>
    <t>Non-Expensed Capital Expenditures:</t>
  </si>
  <si>
    <t>Total Net Cash Flow:</t>
  </si>
  <si>
    <t>*Removes mortgage principal and capital expenditures from income (loss) &amp; adds back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</si>
</sst>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&quot;/&quot;d&quot;/&quot;yy"/>
    <numFmt numFmtId="165" formatCode="&quot;$&quot;#,##0"/>
    <numFmt numFmtId="166" formatCode="m&quot;/&quot;yy"/>
    <numFmt numFmtId="167" formatCode="&quot;$&quot;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0" xfId="0" applyFont="1"/>
    <xf numFmtId="14" fontId="3" fillId="2" borderId="0" xfId="0" applyNumberFormat="1" applyFont="1" applyFill="1" applyAlignment="1">
      <alignment horizontal="center"/>
    </xf>
    <xf numFmtId="10" fontId="3" fillId="0" borderId="0" xfId="0" applyNumberFormat="1" applyFont="1"/>
    <xf numFmtId="165" fontId="3" fillId="2" borderId="0" xfId="0" applyNumberFormat="1" applyFont="1" applyFill="1" applyAlignment="1">
      <alignment horizontal="center"/>
    </xf>
    <xf numFmtId="0" fontId="2" fillId="0" borderId="0" xfId="0" applyFont="1"/>
    <xf numFmtId="166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0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7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right" wrapText="1"/>
    </xf>
    <xf numFmtId="14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50"/>
  <sheetViews>
    <sheetView tabSelected="1" topLeftCell="A13" zoomScale="150" zoomScaleNormal="150" workbookViewId="0">
      <selection activeCell="M22" sqref="M22"/>
    </sheetView>
  </sheetViews>
  <sheetFormatPr baseColWidth="10" defaultColWidth="12.6640625" defaultRowHeight="15.75" customHeight="1" x14ac:dyDescent="0.15"/>
  <cols>
    <col min="1" max="1" width="31.5" customWidth="1"/>
    <col min="2" max="2" width="35.83203125" customWidth="1"/>
    <col min="3" max="3" width="6.33203125" customWidth="1"/>
    <col min="4" max="4" width="7.33203125" customWidth="1"/>
    <col min="5" max="5" width="7.1640625" customWidth="1"/>
    <col min="6" max="6" width="6.5" customWidth="1"/>
    <col min="7" max="7" width="7.1640625" customWidth="1"/>
    <col min="8" max="8" width="6.5" customWidth="1"/>
    <col min="9" max="10" width="6.83203125" customWidth="1"/>
    <col min="11" max="12" width="7" customWidth="1"/>
    <col min="13" max="13" width="6.6640625" customWidth="1"/>
    <col min="14" max="14" width="6.33203125" customWidth="1"/>
  </cols>
  <sheetData>
    <row r="1" spans="1:15" ht="15.75" customHeight="1" x14ac:dyDescent="0.1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ht="15.75" customHeight="1" x14ac:dyDescent="0.15">
      <c r="A3" s="2" t="s">
        <v>1</v>
      </c>
      <c r="B3" s="3">
        <v>45292</v>
      </c>
      <c r="D3" s="4"/>
      <c r="I3" s="4"/>
      <c r="M3" s="4"/>
      <c r="N3" s="4"/>
      <c r="O3" s="4"/>
    </row>
    <row r="4" spans="1:15" ht="15.75" customHeight="1" x14ac:dyDescent="0.15">
      <c r="A4" s="2" t="s">
        <v>2</v>
      </c>
      <c r="B4" s="5">
        <v>45323</v>
      </c>
      <c r="C4" s="6"/>
      <c r="D4" s="4"/>
      <c r="H4" s="6"/>
      <c r="I4" s="4"/>
      <c r="M4" s="4"/>
      <c r="N4" s="4"/>
      <c r="O4" s="4"/>
    </row>
    <row r="5" spans="1:15" ht="15.75" customHeight="1" x14ac:dyDescent="0.15">
      <c r="A5" s="2" t="s">
        <v>3</v>
      </c>
      <c r="B5" s="7">
        <v>1201</v>
      </c>
      <c r="C5" s="6"/>
      <c r="D5" s="4"/>
      <c r="H5" s="6"/>
      <c r="I5" s="4"/>
      <c r="M5" s="4"/>
      <c r="N5" s="4"/>
      <c r="O5" s="4"/>
    </row>
    <row r="6" spans="1:15" ht="15.75" customHeight="1" x14ac:dyDescent="0.15">
      <c r="A6" s="8" t="s">
        <v>4</v>
      </c>
      <c r="B6" s="6"/>
      <c r="C6" s="6"/>
      <c r="D6" s="4"/>
      <c r="H6" s="6"/>
      <c r="I6" s="4"/>
      <c r="M6" s="4"/>
      <c r="N6" s="4"/>
      <c r="O6" s="4"/>
    </row>
    <row r="7" spans="1:15" ht="15.75" customHeight="1" x14ac:dyDescent="0.15">
      <c r="B7" s="2" t="s">
        <v>5</v>
      </c>
      <c r="C7" s="9">
        <f>B3</f>
        <v>45292</v>
      </c>
      <c r="D7" s="9">
        <f t="shared" ref="D7:N7" si="0">EDATE(C7,1)</f>
        <v>45323</v>
      </c>
      <c r="E7" s="9">
        <f t="shared" si="0"/>
        <v>45352</v>
      </c>
      <c r="F7" s="9">
        <f t="shared" si="0"/>
        <v>45383</v>
      </c>
      <c r="G7" s="9">
        <f t="shared" si="0"/>
        <v>45413</v>
      </c>
      <c r="H7" s="9">
        <f t="shared" si="0"/>
        <v>45444</v>
      </c>
      <c r="I7" s="9">
        <f t="shared" si="0"/>
        <v>45474</v>
      </c>
      <c r="J7" s="9">
        <f t="shared" si="0"/>
        <v>45505</v>
      </c>
      <c r="K7" s="9">
        <f t="shared" si="0"/>
        <v>45536</v>
      </c>
      <c r="L7" s="9">
        <f t="shared" si="0"/>
        <v>45566</v>
      </c>
      <c r="M7" s="9">
        <f t="shared" si="0"/>
        <v>45597</v>
      </c>
      <c r="N7" s="9">
        <f t="shared" si="0"/>
        <v>45627</v>
      </c>
      <c r="O7" s="2" t="s">
        <v>6</v>
      </c>
    </row>
    <row r="8" spans="1:15" ht="15.75" customHeight="1" x14ac:dyDescent="0.15">
      <c r="A8" s="1" t="s">
        <v>7</v>
      </c>
    </row>
    <row r="9" spans="1:15" ht="15.75" customHeight="1" x14ac:dyDescent="0.15">
      <c r="A9" s="2" t="s">
        <v>8</v>
      </c>
      <c r="C9" s="7"/>
      <c r="D9" s="7">
        <v>2243</v>
      </c>
      <c r="E9" s="7"/>
      <c r="F9" s="7"/>
      <c r="G9" s="7"/>
      <c r="H9" s="7"/>
      <c r="I9" s="7"/>
      <c r="J9" s="7"/>
      <c r="K9" s="7"/>
      <c r="L9" s="7"/>
      <c r="M9" s="7"/>
      <c r="N9" s="7"/>
      <c r="O9" s="10">
        <f t="shared" ref="O9:O10" si="1">SUM(C9:N9)</f>
        <v>2243</v>
      </c>
    </row>
    <row r="10" spans="1:15" ht="15.75" customHeight="1" x14ac:dyDescent="0.15">
      <c r="A10" s="2" t="s">
        <v>9</v>
      </c>
      <c r="C10" s="11"/>
      <c r="D10" s="11">
        <v>50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1"/>
        <v>50</v>
      </c>
    </row>
    <row r="11" spans="1:15" ht="15.75" customHeight="1" x14ac:dyDescent="0.15">
      <c r="A11" s="1" t="s">
        <v>10</v>
      </c>
      <c r="C11" s="10">
        <f t="shared" ref="C11:O11" si="2">SUM(C9:C10)</f>
        <v>0</v>
      </c>
      <c r="D11" s="10">
        <f t="shared" si="2"/>
        <v>2293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2293</v>
      </c>
    </row>
    <row r="12" spans="1:15" ht="15.75" customHeight="1" x14ac:dyDescent="0.15">
      <c r="A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15.75" customHeight="1" x14ac:dyDescent="0.15">
      <c r="A13" s="1" t="s">
        <v>11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5.75" customHeight="1" x14ac:dyDescent="0.15">
      <c r="A14" s="1" t="s">
        <v>12</v>
      </c>
      <c r="B14" s="8" t="s">
        <v>13</v>
      </c>
    </row>
    <row r="15" spans="1:15" ht="15.75" customHeight="1" x14ac:dyDescent="0.15">
      <c r="A15" s="14" t="s">
        <v>14</v>
      </c>
      <c r="B15" s="5">
        <v>45323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5.75" customHeight="1" x14ac:dyDescent="0.15">
      <c r="A16" s="25" t="s">
        <v>15</v>
      </c>
      <c r="B16" s="26">
        <v>45657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15.75" customHeight="1" x14ac:dyDescent="0.15">
      <c r="A17" s="24"/>
      <c r="B17" s="2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15.75" customHeight="1" x14ac:dyDescent="0.15">
      <c r="A18" s="14" t="s">
        <v>16</v>
      </c>
      <c r="B18" s="13">
        <f>B16-B15</f>
        <v>334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5.75" customHeight="1" x14ac:dyDescent="0.15">
      <c r="A19" s="14" t="s">
        <v>17</v>
      </c>
      <c r="B19" s="13">
        <f>365-B18</f>
        <v>31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5.75" customHeight="1" x14ac:dyDescent="0.15">
      <c r="A20" s="14" t="s">
        <v>18</v>
      </c>
      <c r="B20" s="15">
        <f>B18/365</f>
        <v>0.91506849315068495</v>
      </c>
      <c r="C20" s="9">
        <f t="shared" ref="C20:N20" si="3">C7</f>
        <v>45292</v>
      </c>
      <c r="D20" s="9">
        <f t="shared" si="3"/>
        <v>45323</v>
      </c>
      <c r="E20" s="9">
        <f t="shared" si="3"/>
        <v>45352</v>
      </c>
      <c r="F20" s="9">
        <f t="shared" si="3"/>
        <v>45383</v>
      </c>
      <c r="G20" s="9">
        <f t="shared" si="3"/>
        <v>45413</v>
      </c>
      <c r="H20" s="9">
        <f t="shared" si="3"/>
        <v>45444</v>
      </c>
      <c r="I20" s="9">
        <f t="shared" si="3"/>
        <v>45474</v>
      </c>
      <c r="J20" s="9">
        <f t="shared" si="3"/>
        <v>45505</v>
      </c>
      <c r="K20" s="9">
        <f t="shared" si="3"/>
        <v>45536</v>
      </c>
      <c r="L20" s="9">
        <f t="shared" si="3"/>
        <v>45566</v>
      </c>
      <c r="M20" s="9">
        <f t="shared" si="3"/>
        <v>45597</v>
      </c>
      <c r="N20" s="9">
        <f t="shared" si="3"/>
        <v>45627</v>
      </c>
      <c r="O20" s="16" t="s">
        <v>19</v>
      </c>
    </row>
    <row r="21" spans="1:15" ht="15.75" customHeight="1" x14ac:dyDescent="0.15">
      <c r="A21" s="2" t="s">
        <v>20</v>
      </c>
      <c r="C21" s="7">
        <v>800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0">
        <f t="shared" ref="O21:O22" si="4">SUM(C21:N21)*$B$20</f>
        <v>732.05479452054794</v>
      </c>
    </row>
    <row r="22" spans="1:15" ht="15.75" customHeight="1" x14ac:dyDescent="0.15">
      <c r="A22" s="17" t="s">
        <v>21</v>
      </c>
      <c r="B22" s="18"/>
      <c r="C22" s="11">
        <v>1200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>
        <f t="shared" si="4"/>
        <v>1098.0821917808219</v>
      </c>
    </row>
    <row r="23" spans="1:15" ht="15.75" customHeight="1" x14ac:dyDescent="0.15">
      <c r="A23" s="1" t="s">
        <v>22</v>
      </c>
      <c r="C23" s="10">
        <f t="shared" ref="C23:N23" si="5">SUM(C21:C22)*$B$20</f>
        <v>1830.1369863013699</v>
      </c>
      <c r="D23" s="10">
        <f t="shared" si="5"/>
        <v>0</v>
      </c>
      <c r="E23" s="10">
        <f t="shared" si="5"/>
        <v>0</v>
      </c>
      <c r="F23" s="10">
        <f t="shared" si="5"/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10">
        <f t="shared" si="5"/>
        <v>0</v>
      </c>
      <c r="N23" s="10">
        <f t="shared" si="5"/>
        <v>0</v>
      </c>
      <c r="O23" s="10">
        <f>SUM(O21:O22)</f>
        <v>1830.1369863013697</v>
      </c>
    </row>
    <row r="24" spans="1:15" ht="15.75" customHeight="1" x14ac:dyDescent="0.15">
      <c r="A24" s="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5.75" customHeight="1" x14ac:dyDescent="0.15">
      <c r="A25" s="1" t="s">
        <v>23</v>
      </c>
      <c r="C25" s="9">
        <f t="shared" ref="C25:N25" si="6">C20</f>
        <v>45292</v>
      </c>
      <c r="D25" s="9">
        <f t="shared" si="6"/>
        <v>45323</v>
      </c>
      <c r="E25" s="9">
        <f t="shared" si="6"/>
        <v>45352</v>
      </c>
      <c r="F25" s="9">
        <f t="shared" si="6"/>
        <v>45383</v>
      </c>
      <c r="G25" s="9">
        <f t="shared" si="6"/>
        <v>45413</v>
      </c>
      <c r="H25" s="9">
        <f t="shared" si="6"/>
        <v>45444</v>
      </c>
      <c r="I25" s="9">
        <f t="shared" si="6"/>
        <v>45474</v>
      </c>
      <c r="J25" s="9">
        <f t="shared" si="6"/>
        <v>45505</v>
      </c>
      <c r="K25" s="9">
        <f t="shared" si="6"/>
        <v>45536</v>
      </c>
      <c r="L25" s="9">
        <f t="shared" si="6"/>
        <v>45566</v>
      </c>
      <c r="M25" s="9">
        <f t="shared" si="6"/>
        <v>45597</v>
      </c>
      <c r="N25" s="9">
        <f t="shared" si="6"/>
        <v>45627</v>
      </c>
      <c r="O25" s="16" t="s">
        <v>6</v>
      </c>
    </row>
    <row r="26" spans="1:15" ht="15.75" customHeight="1" x14ac:dyDescent="0.15">
      <c r="A26" s="2" t="s">
        <v>24</v>
      </c>
      <c r="C26" s="7"/>
      <c r="D26" s="7">
        <v>50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10">
        <f t="shared" ref="O26:O36" si="7">SUM(C26:N26)</f>
        <v>50</v>
      </c>
    </row>
    <row r="27" spans="1:15" ht="15.75" customHeight="1" x14ac:dyDescent="0.15">
      <c r="A27" s="2" t="s">
        <v>25</v>
      </c>
      <c r="C27" s="7"/>
      <c r="D27" s="7">
        <v>35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10">
        <f t="shared" si="7"/>
        <v>35</v>
      </c>
    </row>
    <row r="28" spans="1:15" ht="15.75" customHeight="1" x14ac:dyDescent="0.15">
      <c r="A28" s="2" t="s">
        <v>26</v>
      </c>
      <c r="C28" s="7"/>
      <c r="D28" s="7">
        <v>100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10">
        <f t="shared" si="7"/>
        <v>100</v>
      </c>
    </row>
    <row r="29" spans="1:15" ht="15.75" customHeight="1" x14ac:dyDescent="0.15">
      <c r="A29" s="2" t="s">
        <v>27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0">
        <f t="shared" si="7"/>
        <v>0</v>
      </c>
    </row>
    <row r="30" spans="1:15" ht="15.75" customHeight="1" x14ac:dyDescent="0.15">
      <c r="A30" s="2" t="s">
        <v>28</v>
      </c>
      <c r="C30" s="7"/>
      <c r="D30" s="7">
        <v>250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10">
        <f t="shared" si="7"/>
        <v>250</v>
      </c>
    </row>
    <row r="31" spans="1:15" ht="15.75" customHeight="1" x14ac:dyDescent="0.15">
      <c r="A31" s="2" t="s">
        <v>29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0">
        <f t="shared" si="7"/>
        <v>0</v>
      </c>
    </row>
    <row r="32" spans="1:15" ht="15.75" customHeight="1" x14ac:dyDescent="0.15">
      <c r="A32" s="2" t="s">
        <v>30</v>
      </c>
      <c r="C32" s="7"/>
      <c r="D32" s="7">
        <v>1100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10">
        <f t="shared" si="7"/>
        <v>1100</v>
      </c>
    </row>
    <row r="33" spans="1:15" ht="15.75" customHeight="1" x14ac:dyDescent="0.15">
      <c r="A33" s="2" t="s">
        <v>31</v>
      </c>
      <c r="C33" s="7"/>
      <c r="D33" s="7">
        <v>75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10">
        <f t="shared" si="7"/>
        <v>75</v>
      </c>
    </row>
    <row r="34" spans="1:15" ht="15.75" customHeight="1" x14ac:dyDescent="0.15">
      <c r="A34" s="2" t="s">
        <v>32</v>
      </c>
      <c r="C34" s="7"/>
      <c r="D34" s="7">
        <v>15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10">
        <f t="shared" si="7"/>
        <v>15</v>
      </c>
    </row>
    <row r="35" spans="1:15" ht="15.75" customHeight="1" x14ac:dyDescent="0.15">
      <c r="A35" s="2" t="s">
        <v>33</v>
      </c>
      <c r="C35" s="7"/>
      <c r="D35" s="7">
        <v>30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10">
        <f t="shared" si="7"/>
        <v>30</v>
      </c>
    </row>
    <row r="36" spans="1:15" ht="15.75" customHeight="1" x14ac:dyDescent="0.15">
      <c r="A36" s="17" t="s">
        <v>34</v>
      </c>
      <c r="B36" s="18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f t="shared" si="7"/>
        <v>0</v>
      </c>
    </row>
    <row r="37" spans="1:15" ht="15.75" customHeight="1" x14ac:dyDescent="0.15">
      <c r="A37" s="1" t="s">
        <v>35</v>
      </c>
      <c r="C37" s="10">
        <f t="shared" ref="C37:O37" si="8">SUM(C26:C36)</f>
        <v>0</v>
      </c>
      <c r="D37" s="10">
        <f t="shared" si="8"/>
        <v>1655</v>
      </c>
      <c r="E37" s="10">
        <f t="shared" si="8"/>
        <v>0</v>
      </c>
      <c r="F37" s="10">
        <f t="shared" si="8"/>
        <v>0</v>
      </c>
      <c r="G37" s="10">
        <f t="shared" si="8"/>
        <v>0</v>
      </c>
      <c r="H37" s="10">
        <f t="shared" si="8"/>
        <v>0</v>
      </c>
      <c r="I37" s="10">
        <f t="shared" si="8"/>
        <v>0</v>
      </c>
      <c r="J37" s="10">
        <f t="shared" si="8"/>
        <v>0</v>
      </c>
      <c r="K37" s="10">
        <f t="shared" si="8"/>
        <v>0</v>
      </c>
      <c r="L37" s="10">
        <f t="shared" si="8"/>
        <v>0</v>
      </c>
      <c r="M37" s="10">
        <f t="shared" si="8"/>
        <v>0</v>
      </c>
      <c r="N37" s="10">
        <f t="shared" si="8"/>
        <v>0</v>
      </c>
      <c r="O37" s="10">
        <f t="shared" si="8"/>
        <v>1655</v>
      </c>
    </row>
    <row r="38" spans="1:15" ht="15.75" customHeight="1" x14ac:dyDescent="0.15">
      <c r="A38" s="2"/>
      <c r="B38" s="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.75" customHeight="1" x14ac:dyDescent="0.15">
      <c r="A39" s="2" t="s">
        <v>36</v>
      </c>
      <c r="B39" s="4" t="s">
        <v>37</v>
      </c>
      <c r="C39" s="10">
        <f t="shared" ref="C39:N39" si="9">IF(C7&lt;$B$4,0,IF(C7=$B$4,$B$5/2,IF(C7&gt;$B$4,$B$5)))</f>
        <v>0</v>
      </c>
      <c r="D39" s="10">
        <f t="shared" si="9"/>
        <v>600.5</v>
      </c>
      <c r="E39" s="10">
        <f t="shared" si="9"/>
        <v>1201</v>
      </c>
      <c r="F39" s="10">
        <f t="shared" si="9"/>
        <v>1201</v>
      </c>
      <c r="G39" s="10">
        <f t="shared" si="9"/>
        <v>1201</v>
      </c>
      <c r="H39" s="10">
        <f t="shared" si="9"/>
        <v>1201</v>
      </c>
      <c r="I39" s="10">
        <f t="shared" si="9"/>
        <v>1201</v>
      </c>
      <c r="J39" s="10">
        <f t="shared" si="9"/>
        <v>1201</v>
      </c>
      <c r="K39" s="10">
        <f t="shared" si="9"/>
        <v>1201</v>
      </c>
      <c r="L39" s="10">
        <f t="shared" si="9"/>
        <v>1201</v>
      </c>
      <c r="M39" s="10">
        <f t="shared" si="9"/>
        <v>1201</v>
      </c>
      <c r="N39" s="10">
        <f t="shared" si="9"/>
        <v>1201</v>
      </c>
      <c r="O39" s="10">
        <f t="shared" ref="O39:O40" si="10">SUM(B39:N39)</f>
        <v>12610.5</v>
      </c>
    </row>
    <row r="40" spans="1:15" ht="15.75" customHeight="1" x14ac:dyDescent="0.15">
      <c r="A40" s="2" t="s">
        <v>38</v>
      </c>
      <c r="B40" s="4" t="s">
        <v>39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2">
        <f t="shared" si="10"/>
        <v>0</v>
      </c>
    </row>
    <row r="41" spans="1:15" ht="15.75" customHeight="1" x14ac:dyDescent="0.15">
      <c r="A41" s="1" t="s">
        <v>40</v>
      </c>
      <c r="C41" s="10">
        <f t="shared" ref="C41:O41" si="11">SUM(C23,C37,C39,C40)</f>
        <v>1830.1369863013699</v>
      </c>
      <c r="D41" s="10">
        <f t="shared" si="11"/>
        <v>2255.5</v>
      </c>
      <c r="E41" s="10">
        <f t="shared" si="11"/>
        <v>1201</v>
      </c>
      <c r="F41" s="10">
        <f t="shared" si="11"/>
        <v>1201</v>
      </c>
      <c r="G41" s="10">
        <f t="shared" si="11"/>
        <v>1201</v>
      </c>
      <c r="H41" s="10">
        <f t="shared" si="11"/>
        <v>1201</v>
      </c>
      <c r="I41" s="10">
        <f t="shared" si="11"/>
        <v>1201</v>
      </c>
      <c r="J41" s="10">
        <f t="shared" si="11"/>
        <v>1201</v>
      </c>
      <c r="K41" s="10">
        <f t="shared" si="11"/>
        <v>1201</v>
      </c>
      <c r="L41" s="10">
        <f t="shared" si="11"/>
        <v>1201</v>
      </c>
      <c r="M41" s="10">
        <f t="shared" si="11"/>
        <v>1201</v>
      </c>
      <c r="N41" s="10">
        <f t="shared" si="11"/>
        <v>1201</v>
      </c>
      <c r="O41" s="10">
        <f t="shared" si="11"/>
        <v>16095.63698630137</v>
      </c>
    </row>
    <row r="42" spans="1:15" ht="15.75" customHeight="1" x14ac:dyDescent="0.15">
      <c r="A42" s="1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5.75" customHeight="1" x14ac:dyDescent="0.15">
      <c r="A43" s="1" t="s">
        <v>41</v>
      </c>
      <c r="C43" s="20">
        <f t="shared" ref="C43:O43" si="12">C11-C41</f>
        <v>-1830.1369863013699</v>
      </c>
      <c r="D43" s="20">
        <f t="shared" si="12"/>
        <v>37.5</v>
      </c>
      <c r="E43" s="20">
        <f t="shared" si="12"/>
        <v>-1201</v>
      </c>
      <c r="F43" s="20">
        <f t="shared" si="12"/>
        <v>-1201</v>
      </c>
      <c r="G43" s="20">
        <f t="shared" si="12"/>
        <v>-1201</v>
      </c>
      <c r="H43" s="20">
        <f t="shared" si="12"/>
        <v>-1201</v>
      </c>
      <c r="I43" s="20">
        <f t="shared" si="12"/>
        <v>-1201</v>
      </c>
      <c r="J43" s="20">
        <f t="shared" si="12"/>
        <v>-1201</v>
      </c>
      <c r="K43" s="20">
        <f t="shared" si="12"/>
        <v>-1201</v>
      </c>
      <c r="L43" s="20">
        <f t="shared" si="12"/>
        <v>-1201</v>
      </c>
      <c r="M43" s="20">
        <f t="shared" si="12"/>
        <v>-1201</v>
      </c>
      <c r="N43" s="20">
        <f t="shared" si="12"/>
        <v>-1201</v>
      </c>
      <c r="O43" s="20">
        <f t="shared" si="12"/>
        <v>-13802.63698630137</v>
      </c>
    </row>
    <row r="44" spans="1:15" ht="15.75" customHeight="1" x14ac:dyDescent="0.15">
      <c r="A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15.75" customHeight="1" x14ac:dyDescent="0.15">
      <c r="A45" s="1" t="s">
        <v>42</v>
      </c>
      <c r="C45" s="9">
        <f t="shared" ref="C45:N45" si="13">C25</f>
        <v>45292</v>
      </c>
      <c r="D45" s="9">
        <f t="shared" si="13"/>
        <v>45323</v>
      </c>
      <c r="E45" s="9">
        <f t="shared" si="13"/>
        <v>45352</v>
      </c>
      <c r="F45" s="9">
        <f t="shared" si="13"/>
        <v>45383</v>
      </c>
      <c r="G45" s="9">
        <f t="shared" si="13"/>
        <v>45413</v>
      </c>
      <c r="H45" s="9">
        <f t="shared" si="13"/>
        <v>45444</v>
      </c>
      <c r="I45" s="9">
        <f t="shared" si="13"/>
        <v>45474</v>
      </c>
      <c r="J45" s="9">
        <f t="shared" si="13"/>
        <v>45505</v>
      </c>
      <c r="K45" s="9">
        <f t="shared" si="13"/>
        <v>45536</v>
      </c>
      <c r="L45" s="9">
        <f t="shared" si="13"/>
        <v>45566</v>
      </c>
      <c r="M45" s="9">
        <f t="shared" si="13"/>
        <v>45597</v>
      </c>
      <c r="N45" s="9">
        <f t="shared" si="13"/>
        <v>45627</v>
      </c>
      <c r="O45" s="16" t="s">
        <v>6</v>
      </c>
    </row>
    <row r="46" spans="1:15" ht="15.75" customHeight="1" x14ac:dyDescent="0.15">
      <c r="A46" s="2" t="s">
        <v>43</v>
      </c>
      <c r="C46" s="7"/>
      <c r="D46" s="7">
        <v>510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10">
        <f t="shared" ref="O46:O47" si="14">SUM(C46:N46)</f>
        <v>510</v>
      </c>
    </row>
    <row r="47" spans="1:15" ht="15.75" customHeight="1" x14ac:dyDescent="0.15">
      <c r="A47" s="2" t="s">
        <v>44</v>
      </c>
      <c r="C47" s="11"/>
      <c r="D47" s="11">
        <v>11000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0">
        <f t="shared" si="14"/>
        <v>11000</v>
      </c>
    </row>
    <row r="48" spans="1:15" ht="44" customHeight="1" x14ac:dyDescent="0.15">
      <c r="A48" s="1" t="s">
        <v>45</v>
      </c>
      <c r="B48" s="21" t="s">
        <v>46</v>
      </c>
      <c r="C48" s="20">
        <f t="shared" ref="C48:O48" si="15">C43-SUM(C46:C47)+SUM(C39:C40)</f>
        <v>-1830.1369863013699</v>
      </c>
      <c r="D48" s="20">
        <f t="shared" si="15"/>
        <v>-10872</v>
      </c>
      <c r="E48" s="20">
        <f t="shared" si="15"/>
        <v>0</v>
      </c>
      <c r="F48" s="20">
        <f t="shared" si="15"/>
        <v>0</v>
      </c>
      <c r="G48" s="20">
        <f t="shared" si="15"/>
        <v>0</v>
      </c>
      <c r="H48" s="20">
        <f t="shared" si="15"/>
        <v>0</v>
      </c>
      <c r="I48" s="20">
        <f t="shared" si="15"/>
        <v>0</v>
      </c>
      <c r="J48" s="20">
        <f t="shared" si="15"/>
        <v>0</v>
      </c>
      <c r="K48" s="20">
        <f t="shared" si="15"/>
        <v>0</v>
      </c>
      <c r="L48" s="20">
        <f t="shared" si="15"/>
        <v>0</v>
      </c>
      <c r="M48" s="20">
        <f t="shared" si="15"/>
        <v>0</v>
      </c>
      <c r="N48" s="20">
        <f t="shared" si="15"/>
        <v>0</v>
      </c>
      <c r="O48" s="20">
        <f t="shared" si="15"/>
        <v>-12702.136986301368</v>
      </c>
    </row>
    <row r="49" spans="2:2" ht="15.75" customHeight="1" x14ac:dyDescent="0.15">
      <c r="B49" s="22"/>
    </row>
    <row r="50" spans="2:2" ht="13" x14ac:dyDescent="0.15"/>
  </sheetData>
  <mergeCells count="3">
    <mergeCell ref="A1:O1"/>
    <mergeCell ref="A16:A17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&amp; Expense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2025-09-10T17:10:14Z</dcterms:created>
  <dcterms:modified xsi:type="dcterms:W3CDTF">2025-09-10T17:10:14Z</dcterms:modified>
</cp:coreProperties>
</file>