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maurice/Desktop/Book Products/Calculator Uploads/"/>
    </mc:Choice>
  </mc:AlternateContent>
  <xr:revisionPtr revIDLastSave="0" documentId="13_ncr:1_{34ED8924-85DF-E940-BF74-ECB555117B13}" xr6:coauthVersionLast="47" xr6:coauthVersionMax="47" xr10:uidLastSave="{00000000-0000-0000-0000-000000000000}"/>
  <bookViews>
    <workbookView xWindow="0" yWindow="760" windowWidth="29400" windowHeight="18360" xr2:uid="{00000000-000D-0000-FFFF-FFFF00000000}"/>
  </bookViews>
  <sheets>
    <sheet name="Revenue &amp; Expense Track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3" i="1" l="1"/>
  <c r="N56" i="1"/>
  <c r="M56" i="1"/>
  <c r="L56" i="1"/>
  <c r="K56" i="1"/>
  <c r="J56" i="1"/>
  <c r="I56" i="1"/>
  <c r="H56" i="1"/>
  <c r="G56" i="1"/>
  <c r="F56" i="1"/>
  <c r="E56" i="1"/>
  <c r="D56" i="1"/>
  <c r="C56" i="1"/>
  <c r="O55" i="1"/>
  <c r="O54" i="1"/>
  <c r="O53" i="1"/>
  <c r="O52" i="1"/>
  <c r="O51" i="1"/>
  <c r="O50" i="1"/>
  <c r="O49" i="1"/>
  <c r="O56" i="1" s="1"/>
  <c r="O48" i="1"/>
  <c r="O47" i="1"/>
  <c r="O46" i="1"/>
  <c r="B22" i="1"/>
  <c r="B24" i="1" s="1"/>
  <c r="N14" i="1"/>
  <c r="M14" i="1"/>
  <c r="L14" i="1"/>
  <c r="K14" i="1"/>
  <c r="J14" i="1"/>
  <c r="I14" i="1"/>
  <c r="H14" i="1"/>
  <c r="G14" i="1"/>
  <c r="F14" i="1"/>
  <c r="E14" i="1"/>
  <c r="D14" i="1"/>
  <c r="C14" i="1"/>
  <c r="O13" i="1"/>
  <c r="O12" i="1"/>
  <c r="O14" i="1" s="1"/>
  <c r="C10" i="1"/>
  <c r="C42" i="1" s="1"/>
  <c r="B5" i="1"/>
  <c r="N27" i="1" l="1"/>
  <c r="F27" i="1"/>
  <c r="M27" i="1"/>
  <c r="E27" i="1"/>
  <c r="L27" i="1"/>
  <c r="D27" i="1"/>
  <c r="K27" i="1"/>
  <c r="C27" i="1"/>
  <c r="J27" i="1"/>
  <c r="O26" i="1"/>
  <c r="I27" i="1"/>
  <c r="O25" i="1"/>
  <c r="O27" i="1" s="1"/>
  <c r="H27" i="1"/>
  <c r="G27" i="1"/>
  <c r="O38" i="1"/>
  <c r="I40" i="1"/>
  <c r="O29" i="1"/>
  <c r="O39" i="1"/>
  <c r="J40" i="1"/>
  <c r="O30" i="1"/>
  <c r="C40" i="1"/>
  <c r="K40" i="1"/>
  <c r="O31" i="1"/>
  <c r="D40" i="1"/>
  <c r="L40" i="1"/>
  <c r="B23" i="1"/>
  <c r="O32" i="1"/>
  <c r="E40" i="1"/>
  <c r="M40" i="1"/>
  <c r="C43" i="1"/>
  <c r="C58" i="1" s="1"/>
  <c r="C60" i="1" s="1"/>
  <c r="C64" i="1" s="1"/>
  <c r="O35" i="1"/>
  <c r="O40" i="1" s="1"/>
  <c r="F40" i="1"/>
  <c r="N40" i="1"/>
  <c r="C24" i="1"/>
  <c r="C45" i="1" s="1"/>
  <c r="C62" i="1" s="1"/>
  <c r="O36" i="1"/>
  <c r="G40" i="1"/>
  <c r="D10" i="1"/>
  <c r="O37" i="1"/>
  <c r="H40" i="1"/>
  <c r="D43" i="1" l="1"/>
  <c r="D58" i="1" s="1"/>
  <c r="D60" i="1" s="1"/>
  <c r="D64" i="1" s="1"/>
  <c r="D24" i="1"/>
  <c r="D45" i="1" s="1"/>
  <c r="D62" i="1" s="1"/>
  <c r="E10" i="1"/>
  <c r="D42" i="1"/>
  <c r="F10" i="1" l="1"/>
  <c r="E42" i="1"/>
  <c r="E43" i="1" s="1"/>
  <c r="E58" i="1" s="1"/>
  <c r="E60" i="1" s="1"/>
  <c r="E64" i="1" s="1"/>
  <c r="E24" i="1"/>
  <c r="E45" i="1" s="1"/>
  <c r="E62" i="1" s="1"/>
  <c r="G10" i="1" l="1"/>
  <c r="F42" i="1"/>
  <c r="F43" i="1" s="1"/>
  <c r="F58" i="1" s="1"/>
  <c r="F60" i="1" s="1"/>
  <c r="F64" i="1" s="1"/>
  <c r="F24" i="1"/>
  <c r="F45" i="1" s="1"/>
  <c r="F62" i="1" s="1"/>
  <c r="H10" i="1" l="1"/>
  <c r="G42" i="1"/>
  <c r="G43" i="1" s="1"/>
  <c r="G58" i="1" s="1"/>
  <c r="G60" i="1" s="1"/>
  <c r="G64" i="1" s="1"/>
  <c r="G24" i="1"/>
  <c r="G45" i="1" s="1"/>
  <c r="G62" i="1" s="1"/>
  <c r="I10" i="1" l="1"/>
  <c r="H42" i="1"/>
  <c r="H43" i="1" s="1"/>
  <c r="H58" i="1" s="1"/>
  <c r="H60" i="1" s="1"/>
  <c r="H64" i="1" s="1"/>
  <c r="H24" i="1"/>
  <c r="H45" i="1" s="1"/>
  <c r="H62" i="1" s="1"/>
  <c r="J10" i="1" l="1"/>
  <c r="I42" i="1"/>
  <c r="I43" i="1" s="1"/>
  <c r="I58" i="1" s="1"/>
  <c r="I60" i="1" s="1"/>
  <c r="I64" i="1" s="1"/>
  <c r="I24" i="1"/>
  <c r="I45" i="1" s="1"/>
  <c r="I62" i="1" s="1"/>
  <c r="J42" i="1" l="1"/>
  <c r="J43" i="1" s="1"/>
  <c r="J58" i="1" s="1"/>
  <c r="J60" i="1" s="1"/>
  <c r="J64" i="1" s="1"/>
  <c r="J24" i="1"/>
  <c r="J45" i="1" s="1"/>
  <c r="J62" i="1" s="1"/>
  <c r="K10" i="1"/>
  <c r="K42" i="1" l="1"/>
  <c r="K43" i="1" s="1"/>
  <c r="K58" i="1" s="1"/>
  <c r="K60" i="1" s="1"/>
  <c r="K64" i="1" s="1"/>
  <c r="K24" i="1"/>
  <c r="K45" i="1" s="1"/>
  <c r="K62" i="1" s="1"/>
  <c r="L10" i="1"/>
  <c r="L24" i="1" l="1"/>
  <c r="L45" i="1" s="1"/>
  <c r="L62" i="1" s="1"/>
  <c r="M10" i="1"/>
  <c r="L42" i="1"/>
  <c r="L43" i="1" s="1"/>
  <c r="L58" i="1" s="1"/>
  <c r="L60" i="1" s="1"/>
  <c r="L64" i="1" s="1"/>
  <c r="N10" i="1" l="1"/>
  <c r="M42" i="1"/>
  <c r="M43" i="1" s="1"/>
  <c r="M58" i="1" s="1"/>
  <c r="M60" i="1" s="1"/>
  <c r="M64" i="1" s="1"/>
  <c r="M24" i="1"/>
  <c r="M45" i="1" s="1"/>
  <c r="M62" i="1" s="1"/>
  <c r="N42" i="1" l="1"/>
  <c r="N24" i="1"/>
  <c r="N45" i="1" s="1"/>
  <c r="N62" i="1" s="1"/>
  <c r="N43" i="1" l="1"/>
  <c r="N58" i="1" s="1"/>
  <c r="N60" i="1" s="1"/>
  <c r="N64" i="1" s="1"/>
  <c r="O42" i="1"/>
  <c r="O43" i="1" s="1"/>
  <c r="O58" i="1" s="1"/>
  <c r="O60" i="1" s="1"/>
  <c r="O64" i="1" s="1"/>
</calcChain>
</file>

<file path=xl/sharedStrings.xml><?xml version="1.0" encoding="utf-8"?>
<sst xmlns="http://schemas.openxmlformats.org/spreadsheetml/2006/main" count="61" uniqueCount="59">
  <si>
    <t>Spare Bedroom Rental Revenue &amp; Expense Tracker (Modified Cash Basis for Schedule E Purposes)</t>
  </si>
  <si>
    <t>Home Sq. Ft.:</t>
  </si>
  <si>
    <t>Room Rental Sq. Ft.:</t>
  </si>
  <si>
    <t>Expense Allocation (%):</t>
  </si>
  <si>
    <t>Beginning of Current Tax Year:</t>
  </si>
  <si>
    <t>Beg. of Month Made Available for Rent:</t>
  </si>
  <si>
    <t>Monthly Depreciation Expense:*</t>
  </si>
  <si>
    <t>*From separate depreciation calculator</t>
  </si>
  <si>
    <t>Notes</t>
  </si>
  <si>
    <t>Total</t>
  </si>
  <si>
    <t>Revenues</t>
  </si>
  <si>
    <t>Rents:</t>
  </si>
  <si>
    <t>Tenant Reimbursements &amp; Other Income:</t>
  </si>
  <si>
    <t>Total Rents Received:</t>
  </si>
  <si>
    <t>Expenses to be Allocated*</t>
  </si>
  <si>
    <r>
      <rPr>
        <i/>
        <sz val="10"/>
        <color theme="1"/>
        <rFont val="Arial"/>
        <family val="2"/>
      </rPr>
      <t xml:space="preserve">*Enter </t>
    </r>
    <r>
      <rPr>
        <sz val="10"/>
        <color theme="1"/>
        <rFont val="Arial"/>
        <family val="2"/>
      </rPr>
      <t>total</t>
    </r>
    <r>
      <rPr>
        <i/>
        <sz val="10"/>
        <color theme="1"/>
        <rFont val="Arial"/>
        <family val="2"/>
      </rPr>
      <t xml:space="preserve"> expense amount in monthly columns</t>
    </r>
  </si>
  <si>
    <t>Yearly Expenses</t>
  </si>
  <si>
    <t>Date Bedroom First Rented:</t>
  </si>
  <si>
    <t>End of Year or Date Coverted Back to Personal Use, Whichever is Earlier:</t>
  </si>
  <si>
    <t>Fair Rental Days:</t>
  </si>
  <si>
    <t>Personal Use Days</t>
  </si>
  <si>
    <t>Fair Rental Days Allocation Ratio:</t>
  </si>
  <si>
    <t>Allocated Total</t>
  </si>
  <si>
    <t>Homeowner's Insurance:</t>
  </si>
  <si>
    <t>Taxes:</t>
  </si>
  <si>
    <t>Total Allocated Yearly Expenses:</t>
  </si>
  <si>
    <t>Home-wide Cleaning &amp; Maintenance:</t>
  </si>
  <si>
    <t>Mortgage Interest:</t>
  </si>
  <si>
    <t>Home-wide Repairs:</t>
  </si>
  <si>
    <t>Other (e.g. HOA Fees):</t>
  </si>
  <si>
    <t>Utilities*</t>
  </si>
  <si>
    <t>*1st phone line not deductible</t>
  </si>
  <si>
    <t>Utility #1:</t>
  </si>
  <si>
    <t>Utility #2:</t>
  </si>
  <si>
    <t>Utility #3:</t>
  </si>
  <si>
    <t>Utility #4:</t>
  </si>
  <si>
    <t>Utility #5:</t>
  </si>
  <si>
    <t>Total Allocated Utilities:</t>
  </si>
  <si>
    <t>Depreciation Expense:*</t>
  </si>
  <si>
    <r>
      <rPr>
        <sz val="10"/>
        <color theme="1"/>
        <rFont val="Arial"/>
        <family val="2"/>
      </rPr>
      <t>*</t>
    </r>
    <r>
      <rPr>
        <i/>
        <sz val="10"/>
        <color theme="1"/>
        <rFont val="Arial"/>
        <family val="2"/>
      </rPr>
      <t>From separate depreciation calculator</t>
    </r>
  </si>
  <si>
    <t>Total Allocated Expenses:</t>
  </si>
  <si>
    <t>100% Rental Expenses</t>
  </si>
  <si>
    <t>Advertising:</t>
  </si>
  <si>
    <t>Rental-specific Cleaning &amp; Maintenance:</t>
  </si>
  <si>
    <t>Commissions:</t>
  </si>
  <si>
    <t>Rental-specific Insurance:</t>
  </si>
  <si>
    <t>Legal &amp; Other Prof. Fees:</t>
  </si>
  <si>
    <t>Management Fees:</t>
  </si>
  <si>
    <t>Rental-specific Repairs:</t>
  </si>
  <si>
    <t>Supplies:</t>
  </si>
  <si>
    <t>Rental-only Utility:</t>
  </si>
  <si>
    <t>Other Rental-only:</t>
  </si>
  <si>
    <t>Total 100% Rental Expenses:</t>
  </si>
  <si>
    <t>Total Expenses:</t>
  </si>
  <si>
    <t>Schedule E Income (Loss):</t>
  </si>
  <si>
    <t>Allocated Cash Flow*</t>
  </si>
  <si>
    <t>Mortgage Principal</t>
  </si>
  <si>
    <t>Total Allocated Cash Flow:</t>
  </si>
  <si>
    <t>*Removes allocated principal from income (loss) &amp; adds back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</si>
</sst>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m&quot;/&quot;d&quot;/&quot;yy"/>
    <numFmt numFmtId="166" formatCode="&quot;$&quot;#,##0"/>
    <numFmt numFmtId="167" formatCode="m&quot;/&quot;yy"/>
  </numFmts>
  <fonts count="6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3" fillId="0" borderId="0" xfId="0" applyFont="1"/>
    <xf numFmtId="14" fontId="3" fillId="2" borderId="0" xfId="0" applyNumberFormat="1" applyFont="1" applyFill="1" applyAlignment="1">
      <alignment horizontal="center"/>
    </xf>
    <xf numFmtId="10" fontId="3" fillId="0" borderId="0" xfId="0" applyNumberFormat="1" applyFont="1"/>
    <xf numFmtId="166" fontId="3" fillId="2" borderId="0" xfId="0" applyNumberFormat="1" applyFont="1" applyFill="1" applyAlignment="1">
      <alignment horizontal="center"/>
    </xf>
    <xf numFmtId="0" fontId="2" fillId="0" borderId="0" xfId="0" applyFont="1"/>
    <xf numFmtId="167" fontId="2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166" fontId="3" fillId="2" borderId="1" xfId="0" applyNumberFormat="1" applyFont="1" applyFill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10" fontId="3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166" fontId="3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6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right" wrapText="1"/>
    </xf>
    <xf numFmtId="14" fontId="3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66"/>
  <sheetViews>
    <sheetView tabSelected="1" zoomScale="130" zoomScaleNormal="130" workbookViewId="0">
      <selection activeCell="P5" sqref="P5"/>
    </sheetView>
  </sheetViews>
  <sheetFormatPr baseColWidth="10" defaultColWidth="12.6640625" defaultRowHeight="15.75" customHeight="1" x14ac:dyDescent="0.15"/>
  <cols>
    <col min="1" max="1" width="31.5" customWidth="1"/>
    <col min="2" max="2" width="38.1640625" customWidth="1"/>
    <col min="3" max="3" width="5.83203125" customWidth="1"/>
    <col min="4" max="4" width="6.5" customWidth="1"/>
    <col min="5" max="5" width="6.1640625" customWidth="1"/>
    <col min="6" max="6" width="5.33203125" customWidth="1"/>
    <col min="7" max="7" width="5.83203125" customWidth="1"/>
    <col min="8" max="8" width="5.33203125" customWidth="1"/>
    <col min="9" max="9" width="4.83203125" customWidth="1"/>
    <col min="10" max="10" width="5.5" customWidth="1"/>
    <col min="11" max="11" width="5.6640625" customWidth="1"/>
    <col min="12" max="12" width="5.1640625" customWidth="1"/>
    <col min="13" max="13" width="5.33203125" customWidth="1"/>
    <col min="14" max="14" width="5.6640625" customWidth="1"/>
    <col min="15" max="15" width="12.6640625" style="34"/>
  </cols>
  <sheetData>
    <row r="1" spans="1:18" ht="15.75" customHeight="1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3" spans="1:18" ht="15.75" customHeight="1" x14ac:dyDescent="0.15">
      <c r="A3" s="2" t="s">
        <v>1</v>
      </c>
      <c r="B3" s="3">
        <v>2000</v>
      </c>
      <c r="M3" s="4"/>
    </row>
    <row r="4" spans="1:18" ht="15.75" customHeight="1" x14ac:dyDescent="0.15">
      <c r="A4" s="2" t="s">
        <v>2</v>
      </c>
      <c r="B4" s="5">
        <v>250</v>
      </c>
      <c r="M4" s="4"/>
    </row>
    <row r="5" spans="1:18" ht="15.75" customHeight="1" x14ac:dyDescent="0.15">
      <c r="A5" s="2" t="s">
        <v>3</v>
      </c>
      <c r="B5" s="6">
        <f>B4/B3</f>
        <v>0.125</v>
      </c>
    </row>
    <row r="6" spans="1:18" ht="15.75" customHeight="1" x14ac:dyDescent="0.15">
      <c r="A6" s="2" t="s">
        <v>4</v>
      </c>
      <c r="B6" s="7">
        <v>45292</v>
      </c>
      <c r="D6" s="8"/>
      <c r="I6" s="8"/>
      <c r="M6" s="8"/>
      <c r="N6" s="8"/>
      <c r="O6" s="4"/>
    </row>
    <row r="7" spans="1:18" ht="15.75" customHeight="1" x14ac:dyDescent="0.15">
      <c r="A7" s="2" t="s">
        <v>5</v>
      </c>
      <c r="B7" s="9">
        <v>45323</v>
      </c>
      <c r="C7" s="10"/>
      <c r="D7" s="8"/>
      <c r="H7" s="10"/>
      <c r="I7" s="8"/>
      <c r="M7" s="8"/>
      <c r="N7" s="8"/>
      <c r="O7" s="4"/>
    </row>
    <row r="8" spans="1:18" ht="15.75" customHeight="1" x14ac:dyDescent="0.15">
      <c r="A8" s="2" t="s">
        <v>6</v>
      </c>
      <c r="B8" s="11">
        <v>150</v>
      </c>
      <c r="C8" s="10"/>
      <c r="D8" s="8"/>
      <c r="H8" s="10"/>
      <c r="I8" s="8"/>
      <c r="M8" s="8"/>
      <c r="N8" s="8"/>
      <c r="O8" s="4"/>
    </row>
    <row r="9" spans="1:18" ht="15.75" customHeight="1" x14ac:dyDescent="0.15">
      <c r="A9" s="12" t="s">
        <v>7</v>
      </c>
      <c r="B9" s="10"/>
      <c r="C9" s="10"/>
      <c r="D9" s="8"/>
      <c r="H9" s="10"/>
      <c r="I9" s="8"/>
      <c r="M9" s="8"/>
      <c r="N9" s="8"/>
      <c r="O9" s="4"/>
      <c r="Q9" s="10"/>
      <c r="R9" s="10"/>
    </row>
    <row r="10" spans="1:18" ht="15.75" customHeight="1" x14ac:dyDescent="0.15">
      <c r="B10" s="2" t="s">
        <v>8</v>
      </c>
      <c r="C10" s="13">
        <f>B6</f>
        <v>45292</v>
      </c>
      <c r="D10" s="13">
        <f t="shared" ref="D10:N10" si="0">EDATE(C10,1)</f>
        <v>45323</v>
      </c>
      <c r="E10" s="13">
        <f t="shared" si="0"/>
        <v>45352</v>
      </c>
      <c r="F10" s="13">
        <f t="shared" si="0"/>
        <v>45383</v>
      </c>
      <c r="G10" s="13">
        <f t="shared" si="0"/>
        <v>45413</v>
      </c>
      <c r="H10" s="13">
        <f t="shared" si="0"/>
        <v>45444</v>
      </c>
      <c r="I10" s="13">
        <f t="shared" si="0"/>
        <v>45474</v>
      </c>
      <c r="J10" s="13">
        <f t="shared" si="0"/>
        <v>45505</v>
      </c>
      <c r="K10" s="13">
        <f t="shared" si="0"/>
        <v>45536</v>
      </c>
      <c r="L10" s="13">
        <f t="shared" si="0"/>
        <v>45566</v>
      </c>
      <c r="M10" s="13">
        <f t="shared" si="0"/>
        <v>45597</v>
      </c>
      <c r="N10" s="13">
        <f t="shared" si="0"/>
        <v>45627</v>
      </c>
      <c r="O10" s="2" t="s">
        <v>9</v>
      </c>
    </row>
    <row r="11" spans="1:18" ht="15.75" customHeight="1" x14ac:dyDescent="0.15">
      <c r="A11" s="1" t="s">
        <v>10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2" spans="1:18" ht="15.75" customHeight="1" x14ac:dyDescent="0.15">
      <c r="A12" s="2" t="s">
        <v>11</v>
      </c>
      <c r="C12" s="11"/>
      <c r="D12" s="11">
        <v>1000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4">
        <f t="shared" ref="O12:O13" si="1">SUM(C12:N12)</f>
        <v>1000</v>
      </c>
    </row>
    <row r="13" spans="1:18" ht="15.75" customHeight="1" x14ac:dyDescent="0.15">
      <c r="A13" s="15" t="s">
        <v>12</v>
      </c>
      <c r="B13" s="16"/>
      <c r="C13" s="17"/>
      <c r="D13" s="17">
        <v>100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8">
        <f t="shared" si="1"/>
        <v>100</v>
      </c>
    </row>
    <row r="14" spans="1:18" ht="15.75" customHeight="1" x14ac:dyDescent="0.15">
      <c r="A14" s="1" t="s">
        <v>13</v>
      </c>
      <c r="C14" s="14">
        <f t="shared" ref="C14:O14" si="2">SUM(C12:C13)</f>
        <v>0</v>
      </c>
      <c r="D14" s="14">
        <f t="shared" si="2"/>
        <v>1100</v>
      </c>
      <c r="E14" s="14">
        <f t="shared" si="2"/>
        <v>0</v>
      </c>
      <c r="F14" s="14">
        <f t="shared" si="2"/>
        <v>0</v>
      </c>
      <c r="G14" s="14">
        <f t="shared" si="2"/>
        <v>0</v>
      </c>
      <c r="H14" s="14">
        <f t="shared" si="2"/>
        <v>0</v>
      </c>
      <c r="I14" s="14">
        <f t="shared" si="2"/>
        <v>0</v>
      </c>
      <c r="J14" s="14">
        <f t="shared" si="2"/>
        <v>0</v>
      </c>
      <c r="K14" s="14">
        <f t="shared" si="2"/>
        <v>0</v>
      </c>
      <c r="L14" s="14">
        <f t="shared" si="2"/>
        <v>0</v>
      </c>
      <c r="M14" s="14">
        <f t="shared" si="2"/>
        <v>0</v>
      </c>
      <c r="N14" s="14">
        <f t="shared" si="2"/>
        <v>0</v>
      </c>
      <c r="O14" s="14">
        <f t="shared" si="2"/>
        <v>1100</v>
      </c>
    </row>
    <row r="15" spans="1:18" ht="15.75" customHeight="1" x14ac:dyDescent="0.15">
      <c r="A15" s="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8" ht="15.75" customHeight="1" x14ac:dyDescent="0.15">
      <c r="A16" s="1" t="s">
        <v>14</v>
      </c>
      <c r="B16" s="12" t="s">
        <v>15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5" ht="15.75" customHeight="1" x14ac:dyDescent="0.15">
      <c r="A17" s="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15.75" customHeight="1" x14ac:dyDescent="0.15">
      <c r="A18" s="2" t="s">
        <v>16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ht="15.75" customHeight="1" x14ac:dyDescent="0.15">
      <c r="A19" s="19" t="s">
        <v>17</v>
      </c>
      <c r="B19" s="9">
        <v>45323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ht="15.75" customHeight="1" x14ac:dyDescent="0.15">
      <c r="A20" s="32" t="s">
        <v>18</v>
      </c>
      <c r="B20" s="33">
        <v>45657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ht="15.75" customHeight="1" x14ac:dyDescent="0.15">
      <c r="A21" s="31"/>
      <c r="B21" s="31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ht="15.75" customHeight="1" x14ac:dyDescent="0.15">
      <c r="A22" s="19" t="s">
        <v>19</v>
      </c>
      <c r="B22" s="4">
        <f>B20-B19</f>
        <v>334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15.75" customHeight="1" x14ac:dyDescent="0.15">
      <c r="A23" s="19" t="s">
        <v>20</v>
      </c>
      <c r="B23" s="4">
        <f>365-B22</f>
        <v>31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15.75" customHeight="1" x14ac:dyDescent="0.15">
      <c r="A24" s="19" t="s">
        <v>21</v>
      </c>
      <c r="B24" s="20">
        <f>B22/365</f>
        <v>0.91506849315068495</v>
      </c>
      <c r="C24" s="13">
        <f t="shared" ref="C24:N24" si="3">C10</f>
        <v>45292</v>
      </c>
      <c r="D24" s="13">
        <f t="shared" si="3"/>
        <v>45323</v>
      </c>
      <c r="E24" s="13">
        <f t="shared" si="3"/>
        <v>45352</v>
      </c>
      <c r="F24" s="13">
        <f t="shared" si="3"/>
        <v>45383</v>
      </c>
      <c r="G24" s="13">
        <f t="shared" si="3"/>
        <v>45413</v>
      </c>
      <c r="H24" s="13">
        <f t="shared" si="3"/>
        <v>45444</v>
      </c>
      <c r="I24" s="13">
        <f t="shared" si="3"/>
        <v>45474</v>
      </c>
      <c r="J24" s="13">
        <f t="shared" si="3"/>
        <v>45505</v>
      </c>
      <c r="K24" s="13">
        <f t="shared" si="3"/>
        <v>45536</v>
      </c>
      <c r="L24" s="13">
        <f t="shared" si="3"/>
        <v>45566</v>
      </c>
      <c r="M24" s="13">
        <f t="shared" si="3"/>
        <v>45597</v>
      </c>
      <c r="N24" s="13">
        <f t="shared" si="3"/>
        <v>45627</v>
      </c>
      <c r="O24" s="21" t="s">
        <v>22</v>
      </c>
    </row>
    <row r="25" spans="1:15" ht="15.75" customHeight="1" x14ac:dyDescent="0.15">
      <c r="A25" s="22" t="s">
        <v>23</v>
      </c>
      <c r="C25" s="11">
        <v>800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4">
        <f t="shared" ref="O25:O26" si="4">SUM(C25:N25)*$B$24*$B$5</f>
        <v>91.506849315068493</v>
      </c>
    </row>
    <row r="26" spans="1:15" ht="15.75" customHeight="1" x14ac:dyDescent="0.15">
      <c r="A26" s="22" t="s">
        <v>24</v>
      </c>
      <c r="C26" s="11">
        <v>1200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4">
        <f t="shared" si="4"/>
        <v>137.26027397260273</v>
      </c>
    </row>
    <row r="27" spans="1:15" ht="15.75" customHeight="1" x14ac:dyDescent="0.15">
      <c r="A27" s="23" t="s">
        <v>25</v>
      </c>
      <c r="B27" s="24"/>
      <c r="C27" s="25">
        <f t="shared" ref="C27:N27" si="5">SUM(C25:C26)*$B$24*$B$5</f>
        <v>228.76712328767124</v>
      </c>
      <c r="D27" s="25">
        <f t="shared" si="5"/>
        <v>0</v>
      </c>
      <c r="E27" s="25">
        <f t="shared" si="5"/>
        <v>0</v>
      </c>
      <c r="F27" s="25">
        <f t="shared" si="5"/>
        <v>0</v>
      </c>
      <c r="G27" s="25">
        <f t="shared" si="5"/>
        <v>0</v>
      </c>
      <c r="H27" s="25">
        <f t="shared" si="5"/>
        <v>0</v>
      </c>
      <c r="I27" s="25">
        <f t="shared" si="5"/>
        <v>0</v>
      </c>
      <c r="J27" s="25">
        <f t="shared" si="5"/>
        <v>0</v>
      </c>
      <c r="K27" s="25">
        <f t="shared" si="5"/>
        <v>0</v>
      </c>
      <c r="L27" s="25">
        <f t="shared" si="5"/>
        <v>0</v>
      </c>
      <c r="M27" s="25">
        <f t="shared" si="5"/>
        <v>0</v>
      </c>
      <c r="N27" s="25">
        <f t="shared" si="5"/>
        <v>0</v>
      </c>
      <c r="O27" s="25">
        <f>SUM(O25:O26)</f>
        <v>228.76712328767121</v>
      </c>
    </row>
    <row r="28" spans="1:15" ht="15.75" customHeight="1" x14ac:dyDescent="0.15">
      <c r="A28" s="2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5" ht="15.75" customHeight="1" x14ac:dyDescent="0.15">
      <c r="A29" s="2" t="s">
        <v>26</v>
      </c>
      <c r="C29" s="11"/>
      <c r="D29" s="11">
        <v>250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4">
        <f t="shared" ref="O29:O32" si="6">SUM(C29:N29)*$B$5</f>
        <v>31.25</v>
      </c>
    </row>
    <row r="30" spans="1:15" ht="15.75" customHeight="1" x14ac:dyDescent="0.15">
      <c r="A30" s="2" t="s">
        <v>27</v>
      </c>
      <c r="C30" s="11"/>
      <c r="D30" s="11">
        <v>1100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4">
        <f t="shared" si="6"/>
        <v>137.5</v>
      </c>
    </row>
    <row r="31" spans="1:15" ht="15.75" customHeight="1" x14ac:dyDescent="0.15">
      <c r="A31" s="2" t="s">
        <v>28</v>
      </c>
      <c r="B31" s="12"/>
      <c r="C31" s="11"/>
      <c r="D31" s="11">
        <v>150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4">
        <f t="shared" si="6"/>
        <v>18.75</v>
      </c>
    </row>
    <row r="32" spans="1:15" ht="15.75" customHeight="1" x14ac:dyDescent="0.15">
      <c r="A32" s="2" t="s">
        <v>29</v>
      </c>
      <c r="B32" s="12"/>
      <c r="C32" s="11"/>
      <c r="D32" s="11">
        <v>75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4">
        <f t="shared" si="6"/>
        <v>9.375</v>
      </c>
    </row>
    <row r="33" spans="1:15" ht="15.75" customHeight="1" x14ac:dyDescent="0.15">
      <c r="A33" s="2"/>
      <c r="B33" s="12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1:15" ht="15.75" customHeight="1" x14ac:dyDescent="0.15">
      <c r="A34" s="2" t="s">
        <v>30</v>
      </c>
      <c r="B34" s="12" t="s">
        <v>31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ht="15.75" customHeight="1" x14ac:dyDescent="0.15">
      <c r="A35" s="22" t="s">
        <v>32</v>
      </c>
      <c r="C35" s="11"/>
      <c r="D35" s="11">
        <v>50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4">
        <f t="shared" ref="O35:O39" si="7">SUM(C35:N35)*$B$5</f>
        <v>6.25</v>
      </c>
    </row>
    <row r="36" spans="1:15" ht="15.75" customHeight="1" x14ac:dyDescent="0.15">
      <c r="A36" s="22" t="s">
        <v>33</v>
      </c>
      <c r="C36" s="11"/>
      <c r="D36" s="11">
        <v>75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4">
        <f t="shared" si="7"/>
        <v>9.375</v>
      </c>
    </row>
    <row r="37" spans="1:15" ht="15.75" customHeight="1" x14ac:dyDescent="0.15">
      <c r="A37" s="22" t="s">
        <v>34</v>
      </c>
      <c r="C37" s="11"/>
      <c r="D37" s="11">
        <v>40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4">
        <f t="shared" si="7"/>
        <v>5</v>
      </c>
    </row>
    <row r="38" spans="1:15" ht="15.75" customHeight="1" x14ac:dyDescent="0.15">
      <c r="A38" s="22" t="s">
        <v>35</v>
      </c>
      <c r="C38" s="11"/>
      <c r="D38" s="11">
        <v>45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4">
        <f t="shared" si="7"/>
        <v>5.625</v>
      </c>
    </row>
    <row r="39" spans="1:15" ht="15.75" customHeight="1" x14ac:dyDescent="0.15">
      <c r="A39" s="26" t="s">
        <v>36</v>
      </c>
      <c r="B39" s="16"/>
      <c r="C39" s="17"/>
      <c r="D39" s="17">
        <v>55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8">
        <f t="shared" si="7"/>
        <v>6.875</v>
      </c>
    </row>
    <row r="40" spans="1:15" ht="15.75" customHeight="1" x14ac:dyDescent="0.15">
      <c r="A40" s="2" t="s">
        <v>37</v>
      </c>
      <c r="C40" s="14">
        <f t="shared" ref="C40:N40" si="8">SUM(C35:C39)*$B$5</f>
        <v>0</v>
      </c>
      <c r="D40" s="14">
        <f t="shared" si="8"/>
        <v>33.125</v>
      </c>
      <c r="E40" s="14">
        <f t="shared" si="8"/>
        <v>0</v>
      </c>
      <c r="F40" s="14">
        <f t="shared" si="8"/>
        <v>0</v>
      </c>
      <c r="G40" s="14">
        <f t="shared" si="8"/>
        <v>0</v>
      </c>
      <c r="H40" s="14">
        <f t="shared" si="8"/>
        <v>0</v>
      </c>
      <c r="I40" s="14">
        <f t="shared" si="8"/>
        <v>0</v>
      </c>
      <c r="J40" s="14">
        <f t="shared" si="8"/>
        <v>0</v>
      </c>
      <c r="K40" s="14">
        <f t="shared" si="8"/>
        <v>0</v>
      </c>
      <c r="L40" s="14">
        <f t="shared" si="8"/>
        <v>0</v>
      </c>
      <c r="M40" s="14">
        <f t="shared" si="8"/>
        <v>0</v>
      </c>
      <c r="N40" s="14">
        <f t="shared" si="8"/>
        <v>0</v>
      </c>
      <c r="O40" s="14">
        <f>SUM(O35:O39)</f>
        <v>33.125</v>
      </c>
    </row>
    <row r="41" spans="1:15" ht="15.75" customHeight="1" x14ac:dyDescent="0.15">
      <c r="A41" s="2"/>
      <c r="B41" s="8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5" ht="15.75" customHeight="1" x14ac:dyDescent="0.15">
      <c r="A42" s="15" t="s">
        <v>38</v>
      </c>
      <c r="B42" s="16" t="s">
        <v>39</v>
      </c>
      <c r="C42" s="18">
        <f t="shared" ref="C42:N42" si="9">IF(C10&lt;$B$7,0,IF(C10=$B$7,$B$8/2,IF(C10&gt;$B$7,$B$8)))</f>
        <v>0</v>
      </c>
      <c r="D42" s="18">
        <f t="shared" si="9"/>
        <v>75</v>
      </c>
      <c r="E42" s="18">
        <f t="shared" si="9"/>
        <v>150</v>
      </c>
      <c r="F42" s="18">
        <f t="shared" si="9"/>
        <v>150</v>
      </c>
      <c r="G42" s="18">
        <f t="shared" si="9"/>
        <v>150</v>
      </c>
      <c r="H42" s="18">
        <f t="shared" si="9"/>
        <v>150</v>
      </c>
      <c r="I42" s="18">
        <f t="shared" si="9"/>
        <v>150</v>
      </c>
      <c r="J42" s="18">
        <f t="shared" si="9"/>
        <v>150</v>
      </c>
      <c r="K42" s="18">
        <f t="shared" si="9"/>
        <v>150</v>
      </c>
      <c r="L42" s="18">
        <f t="shared" si="9"/>
        <v>150</v>
      </c>
      <c r="M42" s="18">
        <f t="shared" si="9"/>
        <v>150</v>
      </c>
      <c r="N42" s="18">
        <f t="shared" si="9"/>
        <v>150</v>
      </c>
      <c r="O42" s="18">
        <f>SUM(B42:N42)</f>
        <v>1575</v>
      </c>
    </row>
    <row r="43" spans="1:15" ht="15.75" customHeight="1" x14ac:dyDescent="0.15">
      <c r="A43" s="1" t="s">
        <v>40</v>
      </c>
      <c r="C43" s="14">
        <f t="shared" ref="C43:N43" si="10">SUM(C27,C40,C42)+SUM(C29:C32)*$B$5</f>
        <v>228.76712328767124</v>
      </c>
      <c r="D43" s="14">
        <f t="shared" si="10"/>
        <v>305</v>
      </c>
      <c r="E43" s="14">
        <f t="shared" si="10"/>
        <v>150</v>
      </c>
      <c r="F43" s="14">
        <f t="shared" si="10"/>
        <v>150</v>
      </c>
      <c r="G43" s="14">
        <f t="shared" si="10"/>
        <v>150</v>
      </c>
      <c r="H43" s="14">
        <f t="shared" si="10"/>
        <v>150</v>
      </c>
      <c r="I43" s="14">
        <f t="shared" si="10"/>
        <v>150</v>
      </c>
      <c r="J43" s="14">
        <f t="shared" si="10"/>
        <v>150</v>
      </c>
      <c r="K43" s="14">
        <f t="shared" si="10"/>
        <v>150</v>
      </c>
      <c r="L43" s="14">
        <f t="shared" si="10"/>
        <v>150</v>
      </c>
      <c r="M43" s="14">
        <f t="shared" si="10"/>
        <v>150</v>
      </c>
      <c r="N43" s="14">
        <f t="shared" si="10"/>
        <v>150</v>
      </c>
      <c r="O43" s="14">
        <f>SUM(O42,O40,O29:O32,O27)</f>
        <v>2033.7671232876712</v>
      </c>
    </row>
    <row r="44" spans="1:15" ht="15.75" customHeight="1" x14ac:dyDescent="0.15">
      <c r="A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1:15" ht="15.75" customHeight="1" x14ac:dyDescent="0.15">
      <c r="A45" s="1" t="s">
        <v>41</v>
      </c>
      <c r="C45" s="13">
        <f t="shared" ref="C45:N45" si="11">C24</f>
        <v>45292</v>
      </c>
      <c r="D45" s="13">
        <f t="shared" si="11"/>
        <v>45323</v>
      </c>
      <c r="E45" s="13">
        <f t="shared" si="11"/>
        <v>45352</v>
      </c>
      <c r="F45" s="13">
        <f t="shared" si="11"/>
        <v>45383</v>
      </c>
      <c r="G45" s="13">
        <f t="shared" si="11"/>
        <v>45413</v>
      </c>
      <c r="H45" s="13">
        <f t="shared" si="11"/>
        <v>45444</v>
      </c>
      <c r="I45" s="13">
        <f t="shared" si="11"/>
        <v>45474</v>
      </c>
      <c r="J45" s="13">
        <f t="shared" si="11"/>
        <v>45505</v>
      </c>
      <c r="K45" s="13">
        <f t="shared" si="11"/>
        <v>45536</v>
      </c>
      <c r="L45" s="13">
        <f t="shared" si="11"/>
        <v>45566</v>
      </c>
      <c r="M45" s="13">
        <f t="shared" si="11"/>
        <v>45597</v>
      </c>
      <c r="N45" s="13">
        <f t="shared" si="11"/>
        <v>45627</v>
      </c>
      <c r="O45" s="21" t="s">
        <v>9</v>
      </c>
    </row>
    <row r="46" spans="1:15" ht="15.75" customHeight="1" x14ac:dyDescent="0.15">
      <c r="A46" s="2" t="s">
        <v>42</v>
      </c>
      <c r="C46" s="11"/>
      <c r="D46" s="11">
        <v>25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4">
        <f t="shared" ref="O46:O55" si="12">SUM(C46:N46)</f>
        <v>25</v>
      </c>
    </row>
    <row r="47" spans="1:15" ht="15.75" customHeight="1" x14ac:dyDescent="0.15">
      <c r="A47" s="2" t="s">
        <v>43</v>
      </c>
      <c r="C47" s="11"/>
      <c r="D47" s="11">
        <v>100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4">
        <f t="shared" si="12"/>
        <v>100</v>
      </c>
    </row>
    <row r="48" spans="1:15" ht="15.75" customHeight="1" x14ac:dyDescent="0.15">
      <c r="A48" s="2" t="s">
        <v>44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4">
        <f t="shared" si="12"/>
        <v>0</v>
      </c>
    </row>
    <row r="49" spans="1:15" ht="15.75" customHeight="1" x14ac:dyDescent="0.15">
      <c r="A49" s="2" t="s">
        <v>45</v>
      </c>
      <c r="C49" s="11"/>
      <c r="D49" s="11">
        <v>125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4">
        <f t="shared" si="12"/>
        <v>125</v>
      </c>
    </row>
    <row r="50" spans="1:15" ht="15.75" customHeight="1" x14ac:dyDescent="0.15">
      <c r="A50" s="2" t="s">
        <v>46</v>
      </c>
      <c r="C50" s="11"/>
      <c r="D50" s="11">
        <v>250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4">
        <f t="shared" si="12"/>
        <v>250</v>
      </c>
    </row>
    <row r="51" spans="1:15" ht="15.75" customHeight="1" x14ac:dyDescent="0.15">
      <c r="A51" s="2" t="s">
        <v>47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4">
        <f t="shared" si="12"/>
        <v>0</v>
      </c>
    </row>
    <row r="52" spans="1:15" ht="15.75" customHeight="1" x14ac:dyDescent="0.15">
      <c r="A52" s="2" t="s">
        <v>48</v>
      </c>
      <c r="C52" s="11"/>
      <c r="D52" s="11">
        <v>75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4">
        <f t="shared" si="12"/>
        <v>75</v>
      </c>
    </row>
    <row r="53" spans="1:15" ht="15.75" customHeight="1" x14ac:dyDescent="0.15">
      <c r="A53" s="2" t="s">
        <v>49</v>
      </c>
      <c r="C53" s="11"/>
      <c r="D53" s="11">
        <v>15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4">
        <f t="shared" si="12"/>
        <v>15</v>
      </c>
    </row>
    <row r="54" spans="1:15" ht="13" x14ac:dyDescent="0.15">
      <c r="A54" s="2" t="s">
        <v>50</v>
      </c>
      <c r="C54" s="11"/>
      <c r="D54" s="11">
        <v>30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4">
        <f t="shared" si="12"/>
        <v>30</v>
      </c>
    </row>
    <row r="55" spans="1:15" ht="13" x14ac:dyDescent="0.15">
      <c r="A55" s="15" t="s">
        <v>51</v>
      </c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8">
        <f t="shared" si="12"/>
        <v>0</v>
      </c>
    </row>
    <row r="56" spans="1:15" ht="13" x14ac:dyDescent="0.15">
      <c r="A56" s="1" t="s">
        <v>52</v>
      </c>
      <c r="C56" s="14">
        <f t="shared" ref="C56:O56" si="13">SUM(C46:C55)</f>
        <v>0</v>
      </c>
      <c r="D56" s="14">
        <f t="shared" si="13"/>
        <v>620</v>
      </c>
      <c r="E56" s="14">
        <f t="shared" si="13"/>
        <v>0</v>
      </c>
      <c r="F56" s="14">
        <f t="shared" si="13"/>
        <v>0</v>
      </c>
      <c r="G56" s="14">
        <f t="shared" si="13"/>
        <v>0</v>
      </c>
      <c r="H56" s="14">
        <f t="shared" si="13"/>
        <v>0</v>
      </c>
      <c r="I56" s="14">
        <f t="shared" si="13"/>
        <v>0</v>
      </c>
      <c r="J56" s="14">
        <f t="shared" si="13"/>
        <v>0</v>
      </c>
      <c r="K56" s="14">
        <f t="shared" si="13"/>
        <v>0</v>
      </c>
      <c r="L56" s="14">
        <f t="shared" si="13"/>
        <v>0</v>
      </c>
      <c r="M56" s="14">
        <f t="shared" si="13"/>
        <v>0</v>
      </c>
      <c r="N56" s="14">
        <f t="shared" si="13"/>
        <v>0</v>
      </c>
      <c r="O56" s="14">
        <f t="shared" si="13"/>
        <v>620</v>
      </c>
    </row>
    <row r="57" spans="1:15" ht="13" x14ac:dyDescent="0.15">
      <c r="A57" s="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1:15" ht="13" x14ac:dyDescent="0.15">
      <c r="A58" s="1" t="s">
        <v>53</v>
      </c>
      <c r="C58" s="14">
        <f t="shared" ref="C58:O58" si="14">SUM(C56,C43)</f>
        <v>228.76712328767124</v>
      </c>
      <c r="D58" s="14">
        <f t="shared" si="14"/>
        <v>925</v>
      </c>
      <c r="E58" s="14">
        <f t="shared" si="14"/>
        <v>150</v>
      </c>
      <c r="F58" s="14">
        <f t="shared" si="14"/>
        <v>150</v>
      </c>
      <c r="G58" s="14">
        <f t="shared" si="14"/>
        <v>150</v>
      </c>
      <c r="H58" s="14">
        <f t="shared" si="14"/>
        <v>150</v>
      </c>
      <c r="I58" s="14">
        <f t="shared" si="14"/>
        <v>150</v>
      </c>
      <c r="J58" s="14">
        <f t="shared" si="14"/>
        <v>150</v>
      </c>
      <c r="K58" s="14">
        <f t="shared" si="14"/>
        <v>150</v>
      </c>
      <c r="L58" s="14">
        <f t="shared" si="14"/>
        <v>150</v>
      </c>
      <c r="M58" s="14">
        <f t="shared" si="14"/>
        <v>150</v>
      </c>
      <c r="N58" s="14">
        <f t="shared" si="14"/>
        <v>150</v>
      </c>
      <c r="O58" s="14">
        <f t="shared" si="14"/>
        <v>2653.767123287671</v>
      </c>
    </row>
    <row r="59" spans="1:15" ht="13" x14ac:dyDescent="0.15">
      <c r="A59" s="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1:15" ht="13" x14ac:dyDescent="0.15">
      <c r="A60" s="1" t="s">
        <v>54</v>
      </c>
      <c r="C60" s="27">
        <f t="shared" ref="C60:O60" si="15">C14-C58</f>
        <v>-228.76712328767124</v>
      </c>
      <c r="D60" s="27">
        <f t="shared" si="15"/>
        <v>175</v>
      </c>
      <c r="E60" s="27">
        <f t="shared" si="15"/>
        <v>-150</v>
      </c>
      <c r="F60" s="27">
        <f t="shared" si="15"/>
        <v>-150</v>
      </c>
      <c r="G60" s="27">
        <f t="shared" si="15"/>
        <v>-150</v>
      </c>
      <c r="H60" s="27">
        <f t="shared" si="15"/>
        <v>-150</v>
      </c>
      <c r="I60" s="27">
        <f t="shared" si="15"/>
        <v>-150</v>
      </c>
      <c r="J60" s="27">
        <f t="shared" si="15"/>
        <v>-150</v>
      </c>
      <c r="K60" s="27">
        <f t="shared" si="15"/>
        <v>-150</v>
      </c>
      <c r="L60" s="27">
        <f t="shared" si="15"/>
        <v>-150</v>
      </c>
      <c r="M60" s="27">
        <f t="shared" si="15"/>
        <v>-150</v>
      </c>
      <c r="N60" s="27">
        <f t="shared" si="15"/>
        <v>-150</v>
      </c>
      <c r="O60" s="27">
        <f t="shared" si="15"/>
        <v>-1553.767123287671</v>
      </c>
    </row>
    <row r="61" spans="1:15" ht="13" x14ac:dyDescent="0.15">
      <c r="A61" s="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1:15" ht="13" x14ac:dyDescent="0.15">
      <c r="A62" s="1" t="s">
        <v>55</v>
      </c>
      <c r="C62" s="13">
        <f t="shared" ref="C62:N62" si="16">C45</f>
        <v>45292</v>
      </c>
      <c r="D62" s="13">
        <f t="shared" si="16"/>
        <v>45323</v>
      </c>
      <c r="E62" s="13">
        <f t="shared" si="16"/>
        <v>45352</v>
      </c>
      <c r="F62" s="13">
        <f t="shared" si="16"/>
        <v>45383</v>
      </c>
      <c r="G62" s="13">
        <f t="shared" si="16"/>
        <v>45413</v>
      </c>
      <c r="H62" s="13">
        <f t="shared" si="16"/>
        <v>45444</v>
      </c>
      <c r="I62" s="13">
        <f t="shared" si="16"/>
        <v>45474</v>
      </c>
      <c r="J62" s="13">
        <f t="shared" si="16"/>
        <v>45505</v>
      </c>
      <c r="K62" s="13">
        <f t="shared" si="16"/>
        <v>45536</v>
      </c>
      <c r="L62" s="13">
        <f t="shared" si="16"/>
        <v>45566</v>
      </c>
      <c r="M62" s="13">
        <f t="shared" si="16"/>
        <v>45597</v>
      </c>
      <c r="N62" s="13">
        <f t="shared" si="16"/>
        <v>45627</v>
      </c>
      <c r="O62" s="21" t="s">
        <v>9</v>
      </c>
    </row>
    <row r="63" spans="1:15" ht="13" x14ac:dyDescent="0.15">
      <c r="A63" s="15" t="s">
        <v>56</v>
      </c>
      <c r="B63" s="16"/>
      <c r="C63" s="17"/>
      <c r="D63" s="17">
        <v>400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8">
        <f>SUM(C63:N63)</f>
        <v>400</v>
      </c>
    </row>
    <row r="64" spans="1:15" ht="28" x14ac:dyDescent="0.15">
      <c r="A64" s="1" t="s">
        <v>57</v>
      </c>
      <c r="B64" s="28" t="s">
        <v>58</v>
      </c>
      <c r="C64" s="27">
        <f t="shared" ref="C64:O64" si="17">C60-C63*$B$5+C42</f>
        <v>-228.76712328767124</v>
      </c>
      <c r="D64" s="27">
        <f t="shared" si="17"/>
        <v>200</v>
      </c>
      <c r="E64" s="27">
        <f t="shared" si="17"/>
        <v>0</v>
      </c>
      <c r="F64" s="27">
        <f t="shared" si="17"/>
        <v>0</v>
      </c>
      <c r="G64" s="27">
        <f t="shared" si="17"/>
        <v>0</v>
      </c>
      <c r="H64" s="27">
        <f t="shared" si="17"/>
        <v>0</v>
      </c>
      <c r="I64" s="27">
        <f t="shared" si="17"/>
        <v>0</v>
      </c>
      <c r="J64" s="27">
        <f t="shared" si="17"/>
        <v>0</v>
      </c>
      <c r="K64" s="27">
        <f t="shared" si="17"/>
        <v>0</v>
      </c>
      <c r="L64" s="27">
        <f t="shared" si="17"/>
        <v>0</v>
      </c>
      <c r="M64" s="27">
        <f t="shared" si="17"/>
        <v>0</v>
      </c>
      <c r="N64" s="27">
        <f t="shared" si="17"/>
        <v>0</v>
      </c>
      <c r="O64" s="27">
        <f t="shared" si="17"/>
        <v>-28.767123287670984</v>
      </c>
    </row>
    <row r="65" spans="2:14" ht="13" x14ac:dyDescent="0.15">
      <c r="B65" s="29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</row>
    <row r="66" spans="2:14" ht="13" x14ac:dyDescent="0.15"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</row>
  </sheetData>
  <mergeCells count="3">
    <mergeCell ref="A1:O1"/>
    <mergeCell ref="A20:A21"/>
    <mergeCell ref="B20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 &amp; Expense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Chipp Naylon</cp:lastModifiedBy>
  <dcterms:created xsi:type="dcterms:W3CDTF">2025-09-04T14:51:28Z</dcterms:created>
  <dcterms:modified xsi:type="dcterms:W3CDTF">2025-09-04T14:56:06Z</dcterms:modified>
</cp:coreProperties>
</file>